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v\Desktop\Codex method performance criteria\"/>
    </mc:Choice>
  </mc:AlternateContent>
  <xr:revisionPtr revIDLastSave="0" documentId="8_{5F5AC217-20FE-4C00-86A4-203D6FF93A9D}" xr6:coauthVersionLast="47" xr6:coauthVersionMax="47" xr10:uidLastSave="{00000000-0000-0000-0000-000000000000}"/>
  <bookViews>
    <workbookView xWindow="28680" yWindow="-105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I37" i="1"/>
  <c r="J37" i="1" s="1"/>
  <c r="M36" i="1"/>
  <c r="L36" i="1"/>
  <c r="K36" i="1"/>
  <c r="I36" i="1"/>
  <c r="J36" i="1" s="1"/>
  <c r="M35" i="1"/>
  <c r="L35" i="1"/>
  <c r="K35" i="1"/>
  <c r="I35" i="1"/>
  <c r="J35" i="1" s="1"/>
  <c r="M34" i="1"/>
  <c r="L34" i="1"/>
  <c r="K34" i="1"/>
  <c r="I34" i="1"/>
  <c r="J34" i="1" s="1"/>
  <c r="M33" i="1"/>
  <c r="L33" i="1"/>
  <c r="K33" i="1"/>
  <c r="I33" i="1"/>
  <c r="J33" i="1" s="1"/>
  <c r="M32" i="1"/>
  <c r="L32" i="1"/>
  <c r="K32" i="1"/>
  <c r="I32" i="1"/>
  <c r="J32" i="1" s="1"/>
  <c r="L31" i="1"/>
  <c r="K31" i="1"/>
  <c r="M31" i="1"/>
  <c r="J31" i="1"/>
  <c r="I31" i="1"/>
  <c r="M24" i="1"/>
  <c r="L24" i="1"/>
  <c r="K24" i="1"/>
  <c r="J24" i="1"/>
  <c r="I24" i="1"/>
  <c r="M23" i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I21" i="1"/>
  <c r="M20" i="1"/>
  <c r="L20" i="1"/>
  <c r="K20" i="1"/>
  <c r="J20" i="1"/>
  <c r="I20" i="1"/>
  <c r="M19" i="1"/>
  <c r="L19" i="1"/>
  <c r="K19" i="1"/>
  <c r="J19" i="1"/>
  <c r="I19" i="1"/>
  <c r="M18" i="1"/>
  <c r="L18" i="1"/>
  <c r="K18" i="1"/>
  <c r="J18" i="1"/>
  <c r="I18" i="1"/>
  <c r="M17" i="1"/>
  <c r="L17" i="1"/>
  <c r="K17" i="1"/>
  <c r="J17" i="1"/>
  <c r="I17" i="1"/>
  <c r="M16" i="1"/>
  <c r="L16" i="1"/>
  <c r="K16" i="1"/>
  <c r="J16" i="1"/>
  <c r="I16" i="1"/>
  <c r="L15" i="1"/>
  <c r="K15" i="1"/>
  <c r="M15" i="1"/>
  <c r="J15" i="1"/>
  <c r="I15" i="1"/>
</calcChain>
</file>

<file path=xl/sharedStrings.xml><?xml version="1.0" encoding="utf-8"?>
<sst xmlns="http://schemas.openxmlformats.org/spreadsheetml/2006/main" count="81" uniqueCount="63">
  <si>
    <t>Method Performance Criteria - according to Codex Procedural Manual</t>
  </si>
  <si>
    <t>Applicability:</t>
  </si>
  <si>
    <t>Precision:</t>
  </si>
  <si>
    <t>Trueness:</t>
  </si>
  <si>
    <t>Recovery (%)</t>
  </si>
  <si>
    <t>98 – 102</t>
  </si>
  <si>
    <t>97 – 103</t>
  </si>
  <si>
    <t>95 – 105</t>
  </si>
  <si>
    <t>100 mg/kg</t>
  </si>
  <si>
    <t>90 – 107</t>
  </si>
  <si>
    <t>10 mg/kg</t>
  </si>
  <si>
    <t>80 – 110</t>
  </si>
  <si>
    <t>1 mg/kg</t>
  </si>
  <si>
    <t>100 μg/kg</t>
  </si>
  <si>
    <t>10 μg/kg</t>
  </si>
  <si>
    <t>60 – 115</t>
  </si>
  <si>
    <t>1 μg/kg</t>
  </si>
  <si>
    <t>40 – 120</t>
  </si>
  <si>
    <t>The criteria is applicable to methods providing results for analyte(s) in a concentration unit.</t>
  </si>
  <si>
    <t>In Codex the criteria is applicable to type II and type III methods</t>
  </si>
  <si>
    <t>The criteria are as follow:</t>
  </si>
  <si>
    <t>spesified commodity and the specified levels(s) (maximum</t>
  </si>
  <si>
    <t xml:space="preserve">and/or minium) (ML). The minimum applicable range of the </t>
  </si>
  <si>
    <t xml:space="preserve">method depends on the specified level (ML) to be assessed, </t>
  </si>
  <si>
    <t>and can either be expressed in terms of the reproducibility</t>
  </si>
  <si>
    <t>standard deviation (sR) or in terms of LOD and LOQ.</t>
  </si>
  <si>
    <t>The method has to be applicable for the specified provision,</t>
  </si>
  <si>
    <t xml:space="preserve">Minimum </t>
  </si>
  <si>
    <r>
      <t xml:space="preserve">For ML </t>
    </r>
    <r>
      <rPr>
        <sz val="11"/>
        <color theme="1"/>
        <rFont val="Calibri"/>
        <family val="2"/>
      </rPr>
      <t>≥ 0.1 mg/kg ; [ML - 3sR,  ML+ 3sR]</t>
    </r>
  </si>
  <si>
    <r>
      <t>For ML &lt;</t>
    </r>
    <r>
      <rPr>
        <sz val="11"/>
        <color theme="1"/>
        <rFont val="Calibri"/>
        <family val="2"/>
      </rPr>
      <t xml:space="preserve"> 0.1 mg/kg ; [ML - 2sR,  ML+ 2sR]</t>
    </r>
  </si>
  <si>
    <t xml:space="preserve">Limit of </t>
  </si>
  <si>
    <r>
      <t xml:space="preserve">For ML </t>
    </r>
    <r>
      <rPr>
        <sz val="11"/>
        <color theme="1"/>
        <rFont val="Calibri"/>
        <family val="2"/>
      </rPr>
      <t xml:space="preserve">≥ 0.1 mg/kg ; LOD ≤ </t>
    </r>
    <r>
      <rPr>
        <sz val="11"/>
        <color theme="1"/>
        <rFont val="Calibri"/>
        <family val="2"/>
        <scheme val="minor"/>
      </rPr>
      <t>ML</t>
    </r>
    <r>
      <rPr>
        <sz val="11"/>
        <color theme="1"/>
        <rFont val="Calibri"/>
        <family val="2"/>
      </rPr>
      <t>∙1/10</t>
    </r>
  </si>
  <si>
    <r>
      <t>For ML &lt;</t>
    </r>
    <r>
      <rPr>
        <sz val="11"/>
        <color theme="1"/>
        <rFont val="Calibri"/>
        <family val="2"/>
      </rPr>
      <t xml:space="preserve"> 0.1 mg/kg ; LOD ≤ </t>
    </r>
    <r>
      <rPr>
        <sz val="11"/>
        <color theme="1"/>
        <rFont val="Calibri"/>
        <family val="2"/>
        <scheme val="minor"/>
      </rPr>
      <t>ML</t>
    </r>
    <r>
      <rPr>
        <sz val="11"/>
        <color theme="1"/>
        <rFont val="Calibri"/>
        <family val="2"/>
      </rPr>
      <t>∙1/5</t>
    </r>
  </si>
  <si>
    <t>applicable range:</t>
  </si>
  <si>
    <t>Detection (LOD):</t>
  </si>
  <si>
    <t>Limit of Deter-</t>
  </si>
  <si>
    <t>mination(LOD):</t>
  </si>
  <si>
    <r>
      <t xml:space="preserve">For ML </t>
    </r>
    <r>
      <rPr>
        <sz val="11"/>
        <color theme="1"/>
        <rFont val="Calibri"/>
        <family val="2"/>
      </rPr>
      <t xml:space="preserve">≥ 0.1 mg/kg ; LOD ≤ </t>
    </r>
    <r>
      <rPr>
        <sz val="11"/>
        <color theme="1"/>
        <rFont val="Calibri"/>
        <family val="2"/>
        <scheme val="minor"/>
      </rPr>
      <t>ML</t>
    </r>
    <r>
      <rPr>
        <sz val="11"/>
        <color theme="1"/>
        <rFont val="Calibri"/>
        <family val="2"/>
      </rPr>
      <t>∙1/5</t>
    </r>
  </si>
  <si>
    <r>
      <t>For ML &lt;</t>
    </r>
    <r>
      <rPr>
        <sz val="11"/>
        <color theme="1"/>
        <rFont val="Calibri"/>
        <family val="2"/>
      </rPr>
      <t xml:space="preserve"> 0.1 mg/kg ; LOD ≤ </t>
    </r>
    <r>
      <rPr>
        <sz val="11"/>
        <color theme="1"/>
        <rFont val="Calibri"/>
        <family val="2"/>
        <scheme val="minor"/>
      </rPr>
      <t>ML</t>
    </r>
    <r>
      <rPr>
        <sz val="11"/>
        <color theme="1"/>
        <rFont val="Calibri"/>
        <family val="2"/>
      </rPr>
      <t>∙2/5</t>
    </r>
  </si>
  <si>
    <r>
      <t xml:space="preserve">For ML </t>
    </r>
    <r>
      <rPr>
        <sz val="11"/>
        <color theme="1"/>
        <rFont val="Calibri"/>
        <family val="2"/>
      </rPr>
      <t>≥ 0.1 mg/kg ; HorRat value ≤</t>
    </r>
    <r>
      <rPr>
        <sz val="11"/>
        <color theme="1"/>
        <rFont val="Calibri"/>
        <family val="2"/>
        <scheme val="minor"/>
      </rPr>
      <t>2</t>
    </r>
  </si>
  <si>
    <r>
      <t>For ML &lt;</t>
    </r>
    <r>
      <rPr>
        <sz val="11"/>
        <color theme="1"/>
        <rFont val="Calibri"/>
        <family val="2"/>
      </rPr>
      <t xml:space="preserve"> 0.1 mg/kg ; RSDR &lt;44%</t>
    </r>
  </si>
  <si>
    <t>Recovery:</t>
  </si>
  <si>
    <t>Conc.</t>
  </si>
  <si>
    <t>100 g/100g</t>
  </si>
  <si>
    <t>10 g/100g</t>
  </si>
  <si>
    <t>1 g/100g</t>
  </si>
  <si>
    <t>1 mg/g</t>
  </si>
  <si>
    <r>
      <t>|z-score|</t>
    </r>
    <r>
      <rPr>
        <sz val="11"/>
        <color theme="1"/>
        <rFont val="Calibri"/>
        <family val="2"/>
      </rPr>
      <t>≤2 proven in pt-scheme or use of crm</t>
    </r>
  </si>
  <si>
    <r>
      <t xml:space="preserve">ML </t>
    </r>
    <r>
      <rPr>
        <sz val="11"/>
        <color theme="1"/>
        <rFont val="Calibri"/>
        <family val="2"/>
      </rPr>
      <t>≥ 0,1</t>
    </r>
  </si>
  <si>
    <t>in mg/kg</t>
  </si>
  <si>
    <t>mg/kg</t>
  </si>
  <si>
    <t>LOD</t>
  </si>
  <si>
    <t>LOQ</t>
  </si>
  <si>
    <t>Precision</t>
  </si>
  <si>
    <t>RSDR (%)</t>
  </si>
  <si>
    <t>From</t>
  </si>
  <si>
    <t>To</t>
  </si>
  <si>
    <t>Min. applicable range</t>
  </si>
  <si>
    <r>
      <t xml:space="preserve">ML &lt; </t>
    </r>
    <r>
      <rPr>
        <sz val="11"/>
        <color theme="1"/>
        <rFont val="Calibri"/>
        <family val="2"/>
      </rPr>
      <t>0,1</t>
    </r>
  </si>
  <si>
    <t>Calculation of criteria for ML &lt; 0,1 mg/kg</t>
  </si>
  <si>
    <r>
      <t xml:space="preserve">Calculation of criteria for  ML </t>
    </r>
    <r>
      <rPr>
        <b/>
        <sz val="12"/>
        <color theme="1"/>
        <rFont val="Calibri"/>
        <family val="2"/>
      </rPr>
      <t>≥ 0.1 mg/kg</t>
    </r>
  </si>
  <si>
    <t>Type in ML in mg/kg in the cells below, and the LOD, LOQ,</t>
  </si>
  <si>
    <t xml:space="preserve"> minimum applicable range and precision are calculated for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</si>
</sst>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5" tint="-0.499984740745262"/>
      <name val="Calibri"/>
      <family val="2"/>
      <scheme val="minor"/>
    </font>
    <font>
      <sz val="16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justify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justify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4" xfId="0" applyFont="1" applyFill="1" applyBorder="1" applyAlignment="1">
      <alignment vertical="center"/>
    </xf>
    <xf numFmtId="0" fontId="0" fillId="2" borderId="4" xfId="0" applyFill="1" applyBorder="1"/>
    <xf numFmtId="0" fontId="0" fillId="2" borderId="12" xfId="0" applyFill="1" applyBorder="1"/>
    <xf numFmtId="0" fontId="1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6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3" fillId="4" borderId="0" xfId="0" applyFont="1" applyFill="1"/>
    <xf numFmtId="0" fontId="3" fillId="3" borderId="0" xfId="0" applyFont="1" applyFill="1"/>
    <xf numFmtId="0" fontId="0" fillId="4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5" fillId="0" borderId="0" xfId="0" applyFont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0"/>
  <sheetViews>
    <sheetView tabSelected="1" workbookViewId="0">
      <selection activeCell="N9" sqref="N9"/>
    </sheetView>
  </sheetViews>
  <sheetFormatPr defaultColWidth="11.42578125" defaultRowHeight="15" x14ac:dyDescent="0.25"/>
  <cols>
    <col min="1" max="1" width="16.42578125" customWidth="1"/>
    <col min="2" max="2" width="11.42578125" customWidth="1"/>
    <col min="6" max="6" width="11.42578125" customWidth="1"/>
    <col min="11" max="11" width="13.42578125" customWidth="1"/>
  </cols>
  <sheetData>
    <row r="2" spans="1:13" ht="21" x14ac:dyDescent="0.35">
      <c r="B2" s="47" t="s">
        <v>0</v>
      </c>
    </row>
    <row r="4" spans="1:13" x14ac:dyDescent="0.25">
      <c r="B4" t="s">
        <v>18</v>
      </c>
    </row>
    <row r="5" spans="1:13" x14ac:dyDescent="0.25">
      <c r="B5" t="s">
        <v>19</v>
      </c>
    </row>
    <row r="7" spans="1:13" x14ac:dyDescent="0.25">
      <c r="A7" s="17" t="s">
        <v>20</v>
      </c>
      <c r="B7" s="17"/>
    </row>
    <row r="8" spans="1:13" ht="15.75" x14ac:dyDescent="0.25">
      <c r="H8" s="39" t="s">
        <v>61</v>
      </c>
    </row>
    <row r="9" spans="1:13" ht="15.75" x14ac:dyDescent="0.25">
      <c r="A9" s="1" t="s">
        <v>1</v>
      </c>
      <c r="B9" s="2" t="s">
        <v>26</v>
      </c>
      <c r="C9" s="2"/>
      <c r="D9" s="2"/>
      <c r="E9" s="2"/>
      <c r="F9" s="3"/>
      <c r="H9" s="39" t="s">
        <v>62</v>
      </c>
    </row>
    <row r="10" spans="1:13" x14ac:dyDescent="0.25">
      <c r="A10" s="4"/>
      <c r="B10" s="5" t="s">
        <v>21</v>
      </c>
      <c r="C10" s="5"/>
      <c r="D10" s="5"/>
      <c r="E10" s="5"/>
      <c r="F10" s="6"/>
    </row>
    <row r="11" spans="1:13" ht="15.75" x14ac:dyDescent="0.25">
      <c r="A11" s="4"/>
      <c r="B11" s="5" t="s">
        <v>22</v>
      </c>
      <c r="C11" s="5"/>
      <c r="D11" s="5"/>
      <c r="E11" s="5"/>
      <c r="F11" s="6"/>
      <c r="H11" s="31" t="s">
        <v>60</v>
      </c>
      <c r="I11" s="18"/>
      <c r="J11" s="18"/>
      <c r="K11" s="18"/>
      <c r="L11" s="18"/>
      <c r="M11" s="18"/>
    </row>
    <row r="12" spans="1:13" x14ac:dyDescent="0.25">
      <c r="A12" s="4"/>
      <c r="B12" s="5" t="s">
        <v>23</v>
      </c>
      <c r="C12" s="5"/>
      <c r="D12" s="5"/>
      <c r="E12" s="5"/>
      <c r="F12" s="6"/>
      <c r="H12" s="19"/>
      <c r="I12" s="19"/>
      <c r="J12" s="19"/>
      <c r="K12" s="22" t="s">
        <v>57</v>
      </c>
      <c r="L12" s="19"/>
      <c r="M12" s="19"/>
    </row>
    <row r="13" spans="1:13" x14ac:dyDescent="0.25">
      <c r="A13" s="4"/>
      <c r="B13" s="5" t="s">
        <v>24</v>
      </c>
      <c r="C13" s="5"/>
      <c r="D13" s="5"/>
      <c r="E13" s="5"/>
      <c r="F13" s="6"/>
      <c r="H13" s="19" t="s">
        <v>48</v>
      </c>
      <c r="I13" s="19" t="s">
        <v>51</v>
      </c>
      <c r="J13" s="19" t="s">
        <v>52</v>
      </c>
      <c r="K13" s="19" t="s">
        <v>55</v>
      </c>
      <c r="L13" s="19" t="s">
        <v>56</v>
      </c>
      <c r="M13" s="19" t="s">
        <v>53</v>
      </c>
    </row>
    <row r="14" spans="1:13" x14ac:dyDescent="0.25">
      <c r="A14" s="4"/>
      <c r="B14" s="5" t="s">
        <v>25</v>
      </c>
      <c r="C14" s="5"/>
      <c r="D14" s="5"/>
      <c r="E14" s="5"/>
      <c r="F14" s="6"/>
      <c r="H14" s="19" t="s">
        <v>49</v>
      </c>
      <c r="I14" s="19" t="s">
        <v>50</v>
      </c>
      <c r="J14" s="19" t="s">
        <v>50</v>
      </c>
      <c r="K14" s="19" t="s">
        <v>50</v>
      </c>
      <c r="L14" s="19" t="s">
        <v>50</v>
      </c>
      <c r="M14" s="19" t="s">
        <v>54</v>
      </c>
    </row>
    <row r="15" spans="1:13" x14ac:dyDescent="0.25">
      <c r="A15" s="4"/>
      <c r="B15" s="5"/>
      <c r="C15" s="5"/>
      <c r="D15" s="5"/>
      <c r="E15" s="5"/>
      <c r="F15" s="6"/>
      <c r="H15" s="23">
        <v>0.1</v>
      </c>
      <c r="I15" s="23">
        <f>H15*1/10</f>
        <v>0.01</v>
      </c>
      <c r="J15" s="23">
        <f>H15*1/5</f>
        <v>0.02</v>
      </c>
      <c r="K15" s="24">
        <f>H15-3*2*((H15/1000000)^-0.1505)/100*H15</f>
        <v>3.2134156639977651E-2</v>
      </c>
      <c r="L15" s="24">
        <f>H15+(3*2*((H15/1000000)^-0.1505)/100*H15)</f>
        <v>0.16786584336002236</v>
      </c>
      <c r="M15" s="25">
        <f>2*(2*(H15/1000000)^-0.1505)</f>
        <v>45.243895573348233</v>
      </c>
    </row>
    <row r="16" spans="1:13" x14ac:dyDescent="0.25">
      <c r="A16" s="4" t="s">
        <v>27</v>
      </c>
      <c r="B16" s="5" t="s">
        <v>28</v>
      </c>
      <c r="C16" s="5"/>
      <c r="D16" s="5"/>
      <c r="E16" s="5"/>
      <c r="F16" s="6"/>
      <c r="H16" s="19">
        <v>1</v>
      </c>
      <c r="I16" s="19">
        <f t="shared" ref="I16:I24" si="0">H16*1/10</f>
        <v>0.1</v>
      </c>
      <c r="J16" s="19">
        <f t="shared" ref="J16:J24" si="1">H16*1/5</f>
        <v>0.2</v>
      </c>
      <c r="K16" s="20">
        <f t="shared" ref="K16:K24" si="2">H16-3*2*((H16/1000000)^-0.1505)/100*H16</f>
        <v>0.52009944699578314</v>
      </c>
      <c r="L16" s="20">
        <f t="shared" ref="L16:L24" si="3">H16+(3*2*((H16/1000000)^-0.1505)/100*H16)</f>
        <v>1.4799005530042169</v>
      </c>
      <c r="M16" s="21">
        <f t="shared" ref="M16:M24" si="4">2*(2*(H16/1000000)^-0.1505)</f>
        <v>31.993370200281127</v>
      </c>
    </row>
    <row r="17" spans="1:13" x14ac:dyDescent="0.25">
      <c r="A17" s="4" t="s">
        <v>33</v>
      </c>
      <c r="B17" s="5" t="s">
        <v>29</v>
      </c>
      <c r="C17" s="5"/>
      <c r="D17" s="5"/>
      <c r="E17" s="5"/>
      <c r="F17" s="6"/>
      <c r="H17" s="19">
        <v>2</v>
      </c>
      <c r="I17" s="19">
        <f t="shared" si="0"/>
        <v>0.2</v>
      </c>
      <c r="J17" s="19">
        <f t="shared" si="1"/>
        <v>0.4</v>
      </c>
      <c r="K17" s="20">
        <f t="shared" si="2"/>
        <v>1.1352785507510239</v>
      </c>
      <c r="L17" s="20">
        <f t="shared" si="3"/>
        <v>2.8647214492489761</v>
      </c>
      <c r="M17" s="21">
        <f t="shared" si="4"/>
        <v>28.824048308299201</v>
      </c>
    </row>
    <row r="18" spans="1:13" x14ac:dyDescent="0.25">
      <c r="A18" s="4"/>
      <c r="B18" s="5"/>
      <c r="C18" s="5"/>
      <c r="D18" s="5"/>
      <c r="E18" s="5"/>
      <c r="F18" s="6"/>
      <c r="H18" s="19">
        <v>10</v>
      </c>
      <c r="I18" s="19">
        <f t="shared" si="0"/>
        <v>1</v>
      </c>
      <c r="J18" s="19">
        <f t="shared" si="1"/>
        <v>2</v>
      </c>
      <c r="K18" s="20">
        <f t="shared" si="2"/>
        <v>6.6064734574650767</v>
      </c>
      <c r="L18" s="20">
        <f t="shared" si="3"/>
        <v>13.393526542534923</v>
      </c>
      <c r="M18" s="21">
        <f t="shared" si="4"/>
        <v>22.623510283566155</v>
      </c>
    </row>
    <row r="19" spans="1:13" ht="15.75" thickBot="1" x14ac:dyDescent="0.3">
      <c r="A19" s="4" t="s">
        <v>30</v>
      </c>
      <c r="B19" s="5" t="s">
        <v>31</v>
      </c>
      <c r="C19" s="5"/>
      <c r="D19" s="5"/>
      <c r="E19" s="5"/>
      <c r="F19" s="6"/>
      <c r="H19" s="19">
        <v>100</v>
      </c>
      <c r="I19" s="19">
        <f t="shared" si="0"/>
        <v>10</v>
      </c>
      <c r="J19" s="19">
        <f t="shared" si="1"/>
        <v>20</v>
      </c>
      <c r="K19" s="20">
        <f t="shared" si="2"/>
        <v>76.003315014334163</v>
      </c>
      <c r="L19" s="20">
        <f t="shared" si="3"/>
        <v>123.99668498566584</v>
      </c>
      <c r="M19" s="21">
        <f t="shared" si="4"/>
        <v>15.997789990443897</v>
      </c>
    </row>
    <row r="20" spans="1:13" ht="15.75" thickBot="1" x14ac:dyDescent="0.3">
      <c r="A20" s="4" t="s">
        <v>34</v>
      </c>
      <c r="B20" s="5" t="s">
        <v>32</v>
      </c>
      <c r="C20" s="5"/>
      <c r="D20" s="5"/>
      <c r="E20" s="5"/>
      <c r="F20" s="6"/>
      <c r="H20" s="43"/>
      <c r="I20" s="34">
        <f t="shared" si="0"/>
        <v>0</v>
      </c>
      <c r="J20" s="34">
        <f t="shared" si="1"/>
        <v>0</v>
      </c>
      <c r="K20" s="35" t="e">
        <f t="shared" si="2"/>
        <v>#DIV/0!</v>
      </c>
      <c r="L20" s="35" t="e">
        <f t="shared" si="3"/>
        <v>#DIV/0!</v>
      </c>
      <c r="M20" s="36" t="e">
        <f t="shared" si="4"/>
        <v>#DIV/0!</v>
      </c>
    </row>
    <row r="21" spans="1:13" ht="15.75" thickBot="1" x14ac:dyDescent="0.3">
      <c r="A21" s="4"/>
      <c r="B21" s="5"/>
      <c r="C21" s="5"/>
      <c r="D21" s="5"/>
      <c r="E21" s="5"/>
      <c r="F21" s="6"/>
      <c r="H21" s="44"/>
      <c r="I21" s="19">
        <f t="shared" si="0"/>
        <v>0</v>
      </c>
      <c r="J21" s="19">
        <f t="shared" si="1"/>
        <v>0</v>
      </c>
      <c r="K21" s="20" t="e">
        <f t="shared" si="2"/>
        <v>#DIV/0!</v>
      </c>
      <c r="L21" s="20" t="e">
        <f t="shared" si="3"/>
        <v>#DIV/0!</v>
      </c>
      <c r="M21" s="21" t="e">
        <f t="shared" si="4"/>
        <v>#DIV/0!</v>
      </c>
    </row>
    <row r="22" spans="1:13" ht="15.75" thickBot="1" x14ac:dyDescent="0.3">
      <c r="A22" s="4" t="s">
        <v>35</v>
      </c>
      <c r="B22" s="5" t="s">
        <v>37</v>
      </c>
      <c r="C22" s="5"/>
      <c r="D22" s="5"/>
      <c r="E22" s="5"/>
      <c r="F22" s="6"/>
      <c r="H22" s="45"/>
      <c r="I22" s="19">
        <f t="shared" si="0"/>
        <v>0</v>
      </c>
      <c r="J22" s="19">
        <f t="shared" si="1"/>
        <v>0</v>
      </c>
      <c r="K22" s="20" t="e">
        <f t="shared" si="2"/>
        <v>#DIV/0!</v>
      </c>
      <c r="L22" s="20" t="e">
        <f t="shared" si="3"/>
        <v>#DIV/0!</v>
      </c>
      <c r="M22" s="21" t="e">
        <f t="shared" si="4"/>
        <v>#DIV/0!</v>
      </c>
    </row>
    <row r="23" spans="1:13" ht="15.75" thickBot="1" x14ac:dyDescent="0.3">
      <c r="A23" s="4" t="s">
        <v>36</v>
      </c>
      <c r="B23" s="5" t="s">
        <v>38</v>
      </c>
      <c r="C23" s="5"/>
      <c r="D23" s="5"/>
      <c r="E23" s="5"/>
      <c r="F23" s="6"/>
      <c r="H23" s="44"/>
      <c r="I23" s="19">
        <f t="shared" si="0"/>
        <v>0</v>
      </c>
      <c r="J23" s="19">
        <f t="shared" si="1"/>
        <v>0</v>
      </c>
      <c r="K23" s="20" t="e">
        <f t="shared" si="2"/>
        <v>#DIV/0!</v>
      </c>
      <c r="L23" s="20" t="e">
        <f t="shared" si="3"/>
        <v>#DIV/0!</v>
      </c>
      <c r="M23" s="21" t="e">
        <f t="shared" si="4"/>
        <v>#DIV/0!</v>
      </c>
    </row>
    <row r="24" spans="1:13" ht="15.75" thickBot="1" x14ac:dyDescent="0.3">
      <c r="A24" s="4"/>
      <c r="B24" s="5"/>
      <c r="C24" s="5"/>
      <c r="D24" s="5"/>
      <c r="E24" s="5"/>
      <c r="F24" s="6"/>
      <c r="H24" s="46"/>
      <c r="I24" s="19">
        <f t="shared" si="0"/>
        <v>0</v>
      </c>
      <c r="J24" s="19">
        <f t="shared" si="1"/>
        <v>0</v>
      </c>
      <c r="K24" s="20" t="e">
        <f t="shared" si="2"/>
        <v>#DIV/0!</v>
      </c>
      <c r="L24" s="20" t="e">
        <f t="shared" si="3"/>
        <v>#DIV/0!</v>
      </c>
      <c r="M24" s="21" t="e">
        <f t="shared" si="4"/>
        <v>#DIV/0!</v>
      </c>
    </row>
    <row r="25" spans="1:13" x14ac:dyDescent="0.25">
      <c r="A25" s="4" t="s">
        <v>2</v>
      </c>
      <c r="B25" s="5" t="s">
        <v>39</v>
      </c>
      <c r="C25" s="5"/>
      <c r="D25" s="5"/>
      <c r="E25" s="5"/>
      <c r="F25" s="6"/>
    </row>
    <row r="26" spans="1:13" x14ac:dyDescent="0.25">
      <c r="A26" s="4"/>
      <c r="B26" s="5" t="s">
        <v>40</v>
      </c>
      <c r="C26" s="5"/>
      <c r="D26" s="5"/>
      <c r="E26" s="5"/>
      <c r="F26" s="6"/>
    </row>
    <row r="27" spans="1:13" ht="15.75" x14ac:dyDescent="0.25">
      <c r="A27" s="4"/>
      <c r="B27" s="5"/>
      <c r="C27" s="5"/>
      <c r="D27" s="5"/>
      <c r="E27" s="5"/>
      <c r="F27" s="6"/>
      <c r="H27" s="30" t="s">
        <v>59</v>
      </c>
      <c r="I27" s="26"/>
      <c r="J27" s="26"/>
      <c r="K27" s="26"/>
      <c r="L27" s="26"/>
      <c r="M27" s="26"/>
    </row>
    <row r="28" spans="1:13" x14ac:dyDescent="0.25">
      <c r="A28" s="4" t="s">
        <v>41</v>
      </c>
      <c r="B28" s="5" t="s">
        <v>42</v>
      </c>
      <c r="C28" s="5" t="s">
        <v>4</v>
      </c>
      <c r="D28" s="5"/>
      <c r="E28" s="5"/>
      <c r="F28" s="6"/>
      <c r="H28" s="27"/>
      <c r="I28" s="27"/>
      <c r="J28" s="27"/>
      <c r="K28" s="27" t="s">
        <v>57</v>
      </c>
      <c r="L28" s="27"/>
      <c r="M28" s="27"/>
    </row>
    <row r="29" spans="1:13" x14ac:dyDescent="0.25">
      <c r="A29" s="4"/>
      <c r="B29" s="7" t="s">
        <v>43</v>
      </c>
      <c r="C29" s="8" t="s">
        <v>5</v>
      </c>
      <c r="D29" s="5"/>
      <c r="E29" s="5"/>
      <c r="F29" s="6"/>
      <c r="H29" s="28" t="s">
        <v>58</v>
      </c>
      <c r="I29" s="28" t="s">
        <v>51</v>
      </c>
      <c r="J29" s="28" t="s">
        <v>52</v>
      </c>
      <c r="K29" s="28" t="s">
        <v>55</v>
      </c>
      <c r="L29" s="28" t="s">
        <v>56</v>
      </c>
      <c r="M29" s="28" t="s">
        <v>53</v>
      </c>
    </row>
    <row r="30" spans="1:13" x14ac:dyDescent="0.25">
      <c r="A30" s="4"/>
      <c r="B30" s="9" t="s">
        <v>44</v>
      </c>
      <c r="C30" s="10" t="s">
        <v>5</v>
      </c>
      <c r="D30" s="5"/>
      <c r="E30" s="5"/>
      <c r="F30" s="6"/>
      <c r="H30" s="28" t="s">
        <v>49</v>
      </c>
      <c r="I30" s="28" t="s">
        <v>50</v>
      </c>
      <c r="J30" s="28" t="s">
        <v>50</v>
      </c>
      <c r="K30" s="28" t="s">
        <v>50</v>
      </c>
      <c r="L30" s="28" t="s">
        <v>50</v>
      </c>
      <c r="M30" s="28" t="s">
        <v>54</v>
      </c>
    </row>
    <row r="31" spans="1:13" x14ac:dyDescent="0.25">
      <c r="A31" s="4"/>
      <c r="B31" s="9" t="s">
        <v>45</v>
      </c>
      <c r="C31" s="10" t="s">
        <v>6</v>
      </c>
      <c r="D31" s="5"/>
      <c r="E31" s="5"/>
      <c r="F31" s="6"/>
      <c r="H31" s="32">
        <v>0.01</v>
      </c>
      <c r="I31" s="32">
        <f>H31*1/5</f>
        <v>2E-3</v>
      </c>
      <c r="J31" s="32">
        <f>I31*2</f>
        <v>4.0000000000000001E-3</v>
      </c>
      <c r="K31" s="33">
        <f>H31-0.44*H31</f>
        <v>5.5999999999999999E-3</v>
      </c>
      <c r="L31" s="33">
        <f>H31+H31*0.44</f>
        <v>1.44E-2</v>
      </c>
      <c r="M31" s="32">
        <f>44</f>
        <v>44</v>
      </c>
    </row>
    <row r="32" spans="1:13" x14ac:dyDescent="0.25">
      <c r="A32" s="4"/>
      <c r="B32" s="9" t="s">
        <v>46</v>
      </c>
      <c r="C32" s="10" t="s">
        <v>7</v>
      </c>
      <c r="D32" s="5"/>
      <c r="E32" s="5"/>
      <c r="F32" s="6"/>
      <c r="H32" s="28">
        <v>0.02</v>
      </c>
      <c r="I32" s="28">
        <f t="shared" ref="I32:I37" si="5">H32*1/5</f>
        <v>4.0000000000000001E-3</v>
      </c>
      <c r="J32" s="28">
        <f t="shared" ref="J32:J37" si="6">I32*2</f>
        <v>8.0000000000000002E-3</v>
      </c>
      <c r="K32" s="29">
        <f t="shared" ref="K32:K37" si="7">H32-0.44*H32</f>
        <v>1.12E-2</v>
      </c>
      <c r="L32" s="29">
        <f t="shared" ref="L32:L37" si="8">H32+H32*0.44</f>
        <v>2.8799999999999999E-2</v>
      </c>
      <c r="M32" s="28">
        <f>44</f>
        <v>44</v>
      </c>
    </row>
    <row r="33" spans="1:13" ht="15.75" thickBot="1" x14ac:dyDescent="0.3">
      <c r="A33" s="4"/>
      <c r="B33" s="9" t="s">
        <v>8</v>
      </c>
      <c r="C33" s="10" t="s">
        <v>9</v>
      </c>
      <c r="D33" s="5"/>
      <c r="E33" s="5"/>
      <c r="F33" s="6"/>
      <c r="H33" s="28">
        <v>5.0000000000000001E-3</v>
      </c>
      <c r="I33" s="28">
        <f t="shared" si="5"/>
        <v>1E-3</v>
      </c>
      <c r="J33" s="28">
        <f t="shared" si="6"/>
        <v>2E-3</v>
      </c>
      <c r="K33" s="29">
        <f t="shared" si="7"/>
        <v>2.8E-3</v>
      </c>
      <c r="L33" s="29">
        <f t="shared" si="8"/>
        <v>7.1999999999999998E-3</v>
      </c>
      <c r="M33" s="28">
        <f>44</f>
        <v>44</v>
      </c>
    </row>
    <row r="34" spans="1:13" ht="15.75" thickBot="1" x14ac:dyDescent="0.3">
      <c r="A34" s="4"/>
      <c r="B34" s="9" t="s">
        <v>10</v>
      </c>
      <c r="C34" s="10" t="s">
        <v>11</v>
      </c>
      <c r="D34" s="5"/>
      <c r="E34" s="5"/>
      <c r="F34" s="6"/>
      <c r="H34" s="41"/>
      <c r="I34" s="37">
        <f t="shared" si="5"/>
        <v>0</v>
      </c>
      <c r="J34" s="37">
        <f t="shared" si="6"/>
        <v>0</v>
      </c>
      <c r="K34" s="38">
        <f t="shared" si="7"/>
        <v>0</v>
      </c>
      <c r="L34" s="38">
        <f t="shared" si="8"/>
        <v>0</v>
      </c>
      <c r="M34" s="37">
        <f>44</f>
        <v>44</v>
      </c>
    </row>
    <row r="35" spans="1:13" ht="15.75" thickBot="1" x14ac:dyDescent="0.3">
      <c r="A35" s="4"/>
      <c r="B35" s="9" t="s">
        <v>12</v>
      </c>
      <c r="C35" s="10" t="s">
        <v>11</v>
      </c>
      <c r="D35" s="5"/>
      <c r="E35" s="5"/>
      <c r="F35" s="6"/>
      <c r="H35" s="40"/>
      <c r="I35" s="28">
        <f t="shared" si="5"/>
        <v>0</v>
      </c>
      <c r="J35" s="28">
        <f t="shared" si="6"/>
        <v>0</v>
      </c>
      <c r="K35" s="29">
        <f t="shared" si="7"/>
        <v>0</v>
      </c>
      <c r="L35" s="29">
        <f t="shared" si="8"/>
        <v>0</v>
      </c>
      <c r="M35" s="28">
        <f>44</f>
        <v>44</v>
      </c>
    </row>
    <row r="36" spans="1:13" ht="15.75" thickBot="1" x14ac:dyDescent="0.3">
      <c r="A36" s="4"/>
      <c r="B36" s="9" t="s">
        <v>13</v>
      </c>
      <c r="C36" s="10" t="s">
        <v>11</v>
      </c>
      <c r="D36" s="5"/>
      <c r="E36" s="5"/>
      <c r="F36" s="6"/>
      <c r="H36" s="40"/>
      <c r="I36" s="28">
        <f t="shared" si="5"/>
        <v>0</v>
      </c>
      <c r="J36" s="28">
        <f t="shared" si="6"/>
        <v>0</v>
      </c>
      <c r="K36" s="29">
        <f t="shared" si="7"/>
        <v>0</v>
      </c>
      <c r="L36" s="29">
        <f t="shared" si="8"/>
        <v>0</v>
      </c>
      <c r="M36" s="28">
        <f>44</f>
        <v>44</v>
      </c>
    </row>
    <row r="37" spans="1:13" ht="15.75" thickBot="1" x14ac:dyDescent="0.3">
      <c r="A37" s="4"/>
      <c r="B37" s="9" t="s">
        <v>14</v>
      </c>
      <c r="C37" s="10" t="s">
        <v>15</v>
      </c>
      <c r="D37" s="5"/>
      <c r="E37" s="5"/>
      <c r="F37" s="6"/>
      <c r="H37" s="42"/>
      <c r="I37" s="28">
        <f t="shared" si="5"/>
        <v>0</v>
      </c>
      <c r="J37" s="28">
        <f t="shared" si="6"/>
        <v>0</v>
      </c>
      <c r="K37" s="29">
        <f t="shared" si="7"/>
        <v>0</v>
      </c>
      <c r="L37" s="29">
        <f t="shared" si="8"/>
        <v>0</v>
      </c>
      <c r="M37" s="28">
        <f>44</f>
        <v>44</v>
      </c>
    </row>
    <row r="38" spans="1:13" x14ac:dyDescent="0.25">
      <c r="A38" s="4"/>
      <c r="B38" s="11" t="s">
        <v>16</v>
      </c>
      <c r="C38" s="12" t="s">
        <v>17</v>
      </c>
      <c r="D38" s="5"/>
      <c r="E38" s="5"/>
      <c r="F38" s="6"/>
    </row>
    <row r="39" spans="1:13" x14ac:dyDescent="0.25">
      <c r="A39" s="4"/>
      <c r="B39" s="5"/>
      <c r="C39" s="5"/>
      <c r="D39" s="5"/>
      <c r="E39" s="5"/>
      <c r="F39" s="6"/>
    </row>
    <row r="40" spans="1:13" x14ac:dyDescent="0.25">
      <c r="A40" s="13" t="s">
        <v>3</v>
      </c>
      <c r="B40" s="14" t="s">
        <v>47</v>
      </c>
      <c r="C40" s="15"/>
      <c r="D40" s="15"/>
      <c r="E40" s="15"/>
      <c r="F40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Veterinærinstituttet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Norli Hilde Skår</dc:creator>
  <cp:lastModifiedBy>Eystein Oveland</cp:lastModifiedBy>
  <dcterms:created xsi:type="dcterms:W3CDTF">2013-03-21T09:15:28Z</dcterms:created>
  <dcterms:modified xsi:type="dcterms:W3CDTF">2022-04-26T06:21:34Z</dcterms:modified>
</cp:coreProperties>
</file>